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ould-co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%"/>
  </numFmts>
  <fonts count="14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B85C12"/>
      <sz val="9"/>
    </font>
    <font>
      <name val="Geist"/>
      <color rgb="001A1714"/>
      <sz val="10"/>
    </font>
    <font>
      <name val="Geist"/>
      <b val="1"/>
      <color rgb="001A1714"/>
      <sz val="10"/>
    </font>
    <font>
      <name val="Geist"/>
      <i val="1"/>
      <color rgb="007A6F64"/>
      <sz val="10"/>
    </font>
    <font>
      <name val="Geist"/>
      <b val="1"/>
      <color rgb="00B85C12"/>
      <sz val="10"/>
    </font>
    <font>
      <name val="JetBrains Mono"/>
      <b val="1"/>
      <color rgb="00FFFFFF"/>
      <sz val="9"/>
    </font>
    <font>
      <name val="Geist"/>
      <color rgb="00B85C12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FBE1C0"/>
      </patternFill>
    </fill>
    <fill>
      <patternFill patternType="solid">
        <fgColor rgb="001A1714"/>
      </patternFill>
    </fill>
  </fills>
  <borders count="6">
    <border>
      <left/>
      <right/>
      <top/>
      <bottom/>
      <diagonal/>
    </border>
    <border>
      <bottom style="medium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  <border>
      <top style="thin">
        <color rgb="001A1714"/>
      </top>
      <bottom style="thin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bottom style="thin">
        <color rgb="00D9CFC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0" borderId="0" applyAlignment="1" pivotButton="0" quotePrefix="0" xfId="0">
      <alignment horizontal="left" vertical="center"/>
    </xf>
    <xf numFmtId="3" fontId="8" fillId="2" borderId="2" applyAlignment="1" pivotButton="0" quotePrefix="0" xfId="0">
      <alignment horizontal="center" vertical="center"/>
    </xf>
    <xf numFmtId="0" fontId="3" fillId="0" borderId="0" pivotButton="0" quotePrefix="0" xfId="0"/>
    <xf numFmtId="0" fontId="9" fillId="0" borderId="0" applyAlignment="1" pivotButton="0" quotePrefix="0" xfId="0">
      <alignment horizontal="left" vertical="center" wrapText="1"/>
    </xf>
    <xf numFmtId="164" fontId="8" fillId="2" borderId="2" applyAlignment="1" pivotButton="0" quotePrefix="0" xfId="0">
      <alignment horizontal="center" vertical="center"/>
    </xf>
    <xf numFmtId="2" fontId="8" fillId="2" borderId="2" applyAlignment="1" pivotButton="0" quotePrefix="0" xfId="0">
      <alignment horizontal="center" vertical="center"/>
    </xf>
    <xf numFmtId="165" fontId="10" fillId="0" borderId="0" applyAlignment="1" pivotButton="0" quotePrefix="0" xfId="0">
      <alignment horizontal="center" vertical="center"/>
    </xf>
    <xf numFmtId="165" fontId="8" fillId="2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10" fillId="0" borderId="3" applyAlignment="1" pivotButton="0" quotePrefix="0" xfId="0">
      <alignment horizontal="center" vertical="center"/>
    </xf>
    <xf numFmtId="0" fontId="11" fillId="3" borderId="4" applyAlignment="1" pivotButton="0" quotePrefix="0" xfId="0">
      <alignment horizontal="center" vertical="center"/>
    </xf>
    <xf numFmtId="0" fontId="7" fillId="0" borderId="0" pivotButton="0" quotePrefix="0" xfId="0"/>
    <xf numFmtId="165" fontId="7" fillId="0" borderId="5" applyAlignment="1" pivotButton="0" quotePrefix="0" xfId="0">
      <alignment horizontal="center"/>
    </xf>
    <xf numFmtId="166" fontId="12" fillId="0" borderId="5" applyAlignment="1" pivotButton="0" quotePrefix="0" xfId="0">
      <alignment horizontal="center"/>
    </xf>
    <xf numFmtId="0" fontId="8" fillId="0" borderId="0" pivotButton="0" quotePrefix="0" xfId="0"/>
    <xf numFmtId="165" fontId="10" fillId="0" borderId="0" applyAlignment="1" pivotButton="0" quotePrefix="0" xfId="0">
      <alignment horizontal="center"/>
    </xf>
    <xf numFmtId="166" fontId="10" fillId="0" borderId="0" applyAlignment="1" pivotButton="0" quotePrefix="0" xfId="0">
      <alignment horizontal="center"/>
    </xf>
    <xf numFmtId="166" fontId="10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1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2" customWidth="1" min="3" max="3"/>
    <col width="13" customWidth="1" min="4" max="4"/>
    <col width="26" customWidth="1" min="5" max="5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Should-cost model</t>
        </is>
      </c>
      <c r="G3" s="3" t="inlineStr">
        <is>
          <t>DOCUMENT</t>
        </is>
      </c>
    </row>
    <row r="4" ht="14" customHeight="1">
      <c r="G4" s="4" t="inlineStr">
        <is>
          <t>IDB-CST-053</t>
        </is>
      </c>
    </row>
    <row r="5" ht="24" customHeight="1">
      <c r="A5" s="5" t="inlineStr">
        <is>
          <t>Bottom-up cost build-up for a manufactured part or assembly. Edit the orange cells; material, conversion, price and landed cost update live. Companion to IDB-CST-053.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7" t="inlineStr">
        <is>
          <t>BASIS  —  edit orange cells</t>
        </is>
      </c>
      <c r="B8" s="8" t="n"/>
      <c r="C8" s="8" t="n"/>
      <c r="D8" s="8" t="n"/>
      <c r="E8" s="8" t="n"/>
    </row>
    <row r="10">
      <c r="A10" s="9" t="inlineStr">
        <is>
          <t>Annual volume</t>
        </is>
      </c>
      <c r="B10" s="10" t="n">
        <v>10000</v>
      </c>
      <c r="C10" s="11" t="inlineStr">
        <is>
          <t>pcs/yr</t>
        </is>
      </c>
      <c r="E10" s="12" t="inlineStr">
        <is>
          <t>Demand used for tooling amortization</t>
        </is>
      </c>
    </row>
    <row r="11">
      <c r="A11" s="9" t="inlineStr">
        <is>
          <t>Batch / lot size</t>
        </is>
      </c>
      <c r="B11" s="10" t="n">
        <v>500</v>
      </c>
      <c r="C11" s="11" t="inlineStr">
        <is>
          <t>pcs</t>
        </is>
      </c>
      <c r="E11" s="12" t="inlineStr">
        <is>
          <t>Run quantity — setup spreads over this</t>
        </is>
      </c>
    </row>
    <row r="13" ht="18" customHeight="1">
      <c r="A13" s="7" t="inlineStr">
        <is>
          <t>MATERIAL  (€/part)</t>
        </is>
      </c>
      <c r="B13" s="8" t="n"/>
      <c r="C13" s="8" t="n"/>
      <c r="D13" s="8" t="n"/>
      <c r="E13" s="8" t="n"/>
    </row>
    <row r="15">
      <c r="A15" s="9" t="inlineStr">
        <is>
          <t>Part net mass</t>
        </is>
      </c>
      <c r="B15" s="13" t="n">
        <v>45</v>
      </c>
      <c r="C15" s="11" t="inlineStr">
        <is>
          <t>g</t>
        </is>
      </c>
      <c r="E15" s="12" t="inlineStr">
        <is>
          <t>Finished-part mass</t>
        </is>
      </c>
    </row>
    <row r="16">
      <c r="A16" s="9" t="inlineStr">
        <is>
          <t>Material price</t>
        </is>
      </c>
      <c r="B16" s="14" t="n">
        <v>4.5</v>
      </c>
      <c r="C16" s="11" t="inlineStr">
        <is>
          <t>€/kg</t>
        </is>
      </c>
      <c r="E16" s="12" t="inlineStr">
        <is>
          <t>Resin/metal/stock price</t>
        </is>
      </c>
    </row>
    <row r="17">
      <c r="A17" s="9" t="inlineStr">
        <is>
          <t>Scrap / yield loss</t>
        </is>
      </c>
      <c r="B17" s="13" t="n">
        <v>8</v>
      </c>
      <c r="C17" s="11" t="inlineStr">
        <is>
          <t>%</t>
        </is>
      </c>
      <c r="E17" s="12" t="inlineStr">
        <is>
          <t>Runner, flash, reject allowance</t>
        </is>
      </c>
    </row>
    <row r="18">
      <c r="A18" s="9" t="inlineStr">
        <is>
          <t>= Material cost</t>
        </is>
      </c>
      <c r="B18" s="15">
        <f>B15/1000*B16*(1+B17/100)</f>
        <v/>
      </c>
      <c r="C18" s="11" t="inlineStr">
        <is>
          <t>€/part</t>
        </is>
      </c>
    </row>
    <row r="19">
      <c r="A19" s="9" t="inlineStr">
        <is>
          <t>Purchased components / BoM</t>
        </is>
      </c>
      <c r="B19" s="16" t="n">
        <v>2.8</v>
      </c>
      <c r="C19" s="11" t="inlineStr">
        <is>
          <t>€/part</t>
        </is>
      </c>
      <c r="E19" s="12" t="inlineStr">
        <is>
          <t>Bought-in parts (from BoM)</t>
        </is>
      </c>
    </row>
    <row r="20">
      <c r="A20" s="17" t="inlineStr">
        <is>
          <t>= Direct material</t>
        </is>
      </c>
      <c r="B20" s="18">
        <f>B18+B19</f>
        <v/>
      </c>
      <c r="C20" s="11" t="inlineStr">
        <is>
          <t>€/part</t>
        </is>
      </c>
    </row>
    <row r="22" ht="18" customHeight="1">
      <c r="A22" s="7" t="inlineStr">
        <is>
          <t>CONVERSION  (process + labor)</t>
        </is>
      </c>
      <c r="B22" s="8" t="n"/>
      <c r="C22" s="8" t="n"/>
      <c r="D22" s="8" t="n"/>
      <c r="E22" s="8" t="n"/>
    </row>
    <row r="24">
      <c r="A24" s="9" t="inlineStr">
        <is>
          <t>Cycle time</t>
        </is>
      </c>
      <c r="B24" s="13" t="n">
        <v>35</v>
      </c>
      <c r="C24" s="11" t="inlineStr">
        <is>
          <t>s/part</t>
        </is>
      </c>
      <c r="E24" s="12" t="inlineStr">
        <is>
          <t>Effective, incl. part of cavity</t>
        </is>
      </c>
    </row>
    <row r="25">
      <c r="A25" s="9" t="inlineStr">
        <is>
          <t>Machine / cell rate</t>
        </is>
      </c>
      <c r="B25" s="14" t="n">
        <v>60</v>
      </c>
      <c r="C25" s="11" t="inlineStr">
        <is>
          <t>€/h</t>
        </is>
      </c>
      <c r="E25" s="12" t="inlineStr">
        <is>
          <t>Burdened equipment rate</t>
        </is>
      </c>
    </row>
    <row r="26">
      <c r="A26" s="9" t="inlineStr">
        <is>
          <t>= Machine cost</t>
        </is>
      </c>
      <c r="B26" s="15">
        <f>B24/3600*B25</f>
        <v/>
      </c>
      <c r="C26" s="11" t="inlineStr">
        <is>
          <t>€/part</t>
        </is>
      </c>
    </row>
    <row r="27">
      <c r="A27" s="9" t="inlineStr">
        <is>
          <t>Direct labor time</t>
        </is>
      </c>
      <c r="B27" s="13" t="n">
        <v>20</v>
      </c>
      <c r="C27" s="11" t="inlineStr">
        <is>
          <t>s/part</t>
        </is>
      </c>
      <c r="E27" s="12" t="inlineStr">
        <is>
          <t>Operator attended time</t>
        </is>
      </c>
    </row>
    <row r="28">
      <c r="A28" s="9" t="inlineStr">
        <is>
          <t>Labor rate</t>
        </is>
      </c>
      <c r="B28" s="14" t="n">
        <v>22</v>
      </c>
      <c r="C28" s="11" t="inlineStr">
        <is>
          <t>€/h</t>
        </is>
      </c>
      <c r="E28" s="12" t="inlineStr">
        <is>
          <t>Fully loaded direct labor</t>
        </is>
      </c>
    </row>
    <row r="29">
      <c r="A29" s="9" t="inlineStr">
        <is>
          <t>= Labor cost</t>
        </is>
      </c>
      <c r="B29" s="15">
        <f>B27/3600*B28</f>
        <v/>
      </c>
      <c r="C29" s="11" t="inlineStr">
        <is>
          <t>€/part</t>
        </is>
      </c>
    </row>
    <row r="30">
      <c r="A30" s="9" t="inlineStr">
        <is>
          <t>Setup time</t>
        </is>
      </c>
      <c r="B30" s="13" t="n">
        <v>2</v>
      </c>
      <c r="C30" s="11" t="inlineStr">
        <is>
          <t>h/lot</t>
        </is>
      </c>
      <c r="E30" s="12" t="inlineStr">
        <is>
          <t>Changeover per run</t>
        </is>
      </c>
    </row>
    <row r="31">
      <c r="A31" s="9" t="inlineStr">
        <is>
          <t>Setup rate</t>
        </is>
      </c>
      <c r="B31" s="14" t="n">
        <v>45</v>
      </c>
      <c r="C31" s="11" t="inlineStr">
        <is>
          <t>€/h</t>
        </is>
      </c>
      <c r="E31" s="12" t="inlineStr">
        <is>
          <t>Setter + machine while down</t>
        </is>
      </c>
    </row>
    <row r="32">
      <c r="A32" s="9" t="inlineStr">
        <is>
          <t>= Setup cost</t>
        </is>
      </c>
      <c r="B32" s="15">
        <f>IF(B11=0,0,B30*B31/B11)</f>
        <v/>
      </c>
      <c r="C32" s="11" t="inlineStr">
        <is>
          <t>€/part</t>
        </is>
      </c>
      <c r="E32" s="12" t="inlineStr">
        <is>
          <t>Amortized over batch</t>
        </is>
      </c>
    </row>
    <row r="33">
      <c r="A33" s="17" t="inlineStr">
        <is>
          <t>= Conversion cost</t>
        </is>
      </c>
      <c r="B33" s="18">
        <f>B26+B29+B32</f>
        <v/>
      </c>
      <c r="C33" s="11" t="inlineStr">
        <is>
          <t>€/part</t>
        </is>
      </c>
    </row>
    <row r="35" ht="18" customHeight="1">
      <c r="A35" s="7" t="inlineStr">
        <is>
          <t>TOOLING &amp; OVERHEAD</t>
        </is>
      </c>
      <c r="B35" s="8" t="n"/>
      <c r="C35" s="8" t="n"/>
      <c r="D35" s="8" t="n"/>
      <c r="E35" s="8" t="n"/>
    </row>
    <row r="37">
      <c r="A37" s="9" t="inlineStr">
        <is>
          <t>Tooling / NRE cost</t>
        </is>
      </c>
      <c r="B37" s="10" t="n">
        <v>18000</v>
      </c>
      <c r="C37" s="11" t="inlineStr">
        <is>
          <t>€</t>
        </is>
      </c>
      <c r="E37" s="12" t="inlineStr">
        <is>
          <t>Mold, fixture, programming</t>
        </is>
      </c>
    </row>
    <row r="38">
      <c r="A38" s="9" t="inlineStr">
        <is>
          <t>Amortization volume</t>
        </is>
      </c>
      <c r="B38" s="10" t="n">
        <v>50000</v>
      </c>
      <c r="C38" s="11" t="inlineStr">
        <is>
          <t>pcs</t>
        </is>
      </c>
      <c r="E38" s="12" t="inlineStr">
        <is>
          <t>Life volume over which to spread</t>
        </is>
      </c>
    </row>
    <row r="39">
      <c r="A39" s="9" t="inlineStr">
        <is>
          <t>= Tooling per part</t>
        </is>
      </c>
      <c r="B39" s="15">
        <f>IF(B38=0,0,B37/B38)</f>
        <v/>
      </c>
      <c r="C39" s="11" t="inlineStr">
        <is>
          <t>€/part</t>
        </is>
      </c>
    </row>
    <row r="40">
      <c r="A40" s="9" t="inlineStr">
        <is>
          <t>Factory overhead</t>
        </is>
      </c>
      <c r="B40" s="13" t="n">
        <v>18</v>
      </c>
      <c r="C40" s="11" t="inlineStr">
        <is>
          <t>%</t>
        </is>
      </c>
      <c r="E40" s="12" t="inlineStr">
        <is>
          <t>% of conversion (indirect, facility)</t>
        </is>
      </c>
    </row>
    <row r="41">
      <c r="A41" s="9" t="inlineStr">
        <is>
          <t>= Overhead</t>
        </is>
      </c>
      <c r="B41" s="15">
        <f>B33*B40/100</f>
        <v/>
      </c>
      <c r="C41" s="11" t="inlineStr">
        <is>
          <t>€/part</t>
        </is>
      </c>
    </row>
    <row r="42">
      <c r="A42" s="17" t="inlineStr">
        <is>
          <t>= Manufacturing cost</t>
        </is>
      </c>
      <c r="B42" s="18">
        <f>B20+B33+B39+B41</f>
        <v/>
      </c>
      <c r="C42" s="11" t="inlineStr">
        <is>
          <t>€/part</t>
        </is>
      </c>
    </row>
    <row r="44" ht="18" customHeight="1">
      <c r="A44" s="7" t="inlineStr">
        <is>
          <t>PRICE BUILD-UP</t>
        </is>
      </c>
      <c r="B44" s="8" t="n"/>
      <c r="C44" s="8" t="n"/>
      <c r="D44" s="8" t="n"/>
      <c r="E44" s="8" t="n"/>
    </row>
    <row r="46">
      <c r="A46" s="9" t="inlineStr">
        <is>
          <t>SG&amp;A</t>
        </is>
      </c>
      <c r="B46" s="13" t="n">
        <v>10</v>
      </c>
      <c r="C46" s="11" t="inlineStr">
        <is>
          <t>%</t>
        </is>
      </c>
      <c r="E46" s="12" t="inlineStr">
        <is>
          <t>% of manufacturing cost</t>
        </is>
      </c>
    </row>
    <row r="47">
      <c r="A47" s="9" t="inlineStr">
        <is>
          <t>= SG&amp;A</t>
        </is>
      </c>
      <c r="B47" s="15">
        <f>B42*B46/100</f>
        <v/>
      </c>
      <c r="C47" s="11" t="inlineStr">
        <is>
          <t>€/part</t>
        </is>
      </c>
    </row>
    <row r="48">
      <c r="A48" s="17" t="inlineStr">
        <is>
          <t>= Total cost</t>
        </is>
      </c>
      <c r="B48" s="18">
        <f>B42+B47</f>
        <v/>
      </c>
      <c r="C48" s="11" t="inlineStr">
        <is>
          <t>€/part</t>
        </is>
      </c>
    </row>
    <row r="49">
      <c r="A49" s="9" t="inlineStr">
        <is>
          <t>Margin (markup on cost)</t>
        </is>
      </c>
      <c r="B49" s="13" t="n">
        <v>15</v>
      </c>
      <c r="C49" s="11" t="inlineStr">
        <is>
          <t>%</t>
        </is>
      </c>
      <c r="E49" s="12" t="inlineStr">
        <is>
          <t>Supplier / your profit</t>
        </is>
      </c>
    </row>
    <row r="50">
      <c r="A50" s="9" t="inlineStr">
        <is>
          <t>= Margin</t>
        </is>
      </c>
      <c r="B50" s="15">
        <f>B48*B49/100</f>
        <v/>
      </c>
      <c r="C50" s="11" t="inlineStr">
        <is>
          <t>€/part</t>
        </is>
      </c>
    </row>
    <row r="51">
      <c r="A51" s="17" t="inlineStr">
        <is>
          <t>= Ex-works price</t>
        </is>
      </c>
      <c r="B51" s="18">
        <f>B48+B50</f>
        <v/>
      </c>
      <c r="C51" s="11" t="inlineStr">
        <is>
          <t>€/part</t>
        </is>
      </c>
    </row>
    <row r="53" ht="18" customHeight="1">
      <c r="A53" s="7" t="inlineStr">
        <is>
          <t>LANDED COST  (optional logistics)</t>
        </is>
      </c>
      <c r="B53" s="8" t="n"/>
      <c r="C53" s="8" t="n"/>
      <c r="D53" s="8" t="n"/>
      <c r="E53" s="8" t="n"/>
    </row>
    <row r="55">
      <c r="A55" s="9" t="inlineStr">
        <is>
          <t>Packaging</t>
        </is>
      </c>
      <c r="B55" s="16" t="n">
        <v>0.15</v>
      </c>
      <c r="C55" s="11" t="inlineStr">
        <is>
          <t>€/part</t>
        </is>
      </c>
      <c r="E55" s="12" t="inlineStr">
        <is>
          <t>Box, dunnage, label</t>
        </is>
      </c>
    </row>
    <row r="56">
      <c r="A56" s="9" t="inlineStr">
        <is>
          <t>Freight</t>
        </is>
      </c>
      <c r="B56" s="16" t="n">
        <v>0.4</v>
      </c>
      <c r="C56" s="11" t="inlineStr">
        <is>
          <t>€/part</t>
        </is>
      </c>
      <c r="E56" s="12" t="inlineStr">
        <is>
          <t>Inbound transport per part</t>
        </is>
      </c>
    </row>
    <row r="57">
      <c r="A57" s="9" t="inlineStr">
        <is>
          <t>Duty / tariff</t>
        </is>
      </c>
      <c r="B57" s="13" t="n">
        <v>3</v>
      </c>
      <c r="C57" s="11" t="inlineStr">
        <is>
          <t>%</t>
        </is>
      </c>
      <c r="E57" s="12" t="inlineStr">
        <is>
          <t>% of ex-works value</t>
        </is>
      </c>
    </row>
    <row r="58">
      <c r="A58" s="17" t="inlineStr">
        <is>
          <t>= Landed cost</t>
        </is>
      </c>
      <c r="B58" s="18">
        <f>B51+B55+B56+B51*B57/100</f>
        <v/>
      </c>
      <c r="C58" s="11" t="inlineStr">
        <is>
          <t>€/part</t>
        </is>
      </c>
    </row>
    <row r="60" ht="18" customHeight="1">
      <c r="A60" s="7" t="inlineStr">
        <is>
          <t>WHERE EVERY EURO GOES  (share of ex-works)</t>
        </is>
      </c>
      <c r="B60" s="8" t="n"/>
      <c r="C60" s="8" t="n"/>
      <c r="D60" s="8" t="n"/>
      <c r="E60" s="8" t="n"/>
    </row>
    <row r="61">
      <c r="A61" s="19" t="inlineStr">
        <is>
          <t>Cost element</t>
        </is>
      </c>
      <c r="B61" s="19" t="inlineStr">
        <is>
          <t>€/part</t>
        </is>
      </c>
      <c r="C61" s="19" t="inlineStr">
        <is>
          <t>Share</t>
        </is>
      </c>
    </row>
    <row r="62">
      <c r="A62" s="20" t="inlineStr">
        <is>
          <t>Direct material</t>
        </is>
      </c>
      <c r="B62" s="21">
        <f>B20</f>
        <v/>
      </c>
      <c r="C62" s="22">
        <f>IF(B51=0,0,B20/B51)</f>
        <v/>
      </c>
    </row>
    <row r="63">
      <c r="A63" s="20" t="inlineStr">
        <is>
          <t>Conversion</t>
        </is>
      </c>
      <c r="B63" s="21">
        <f>B33</f>
        <v/>
      </c>
      <c r="C63" s="22">
        <f>IF(B51=0,0,B33/B51)</f>
        <v/>
      </c>
    </row>
    <row r="64">
      <c r="A64" s="20" t="inlineStr">
        <is>
          <t>Tooling</t>
        </is>
      </c>
      <c r="B64" s="21">
        <f>B39</f>
        <v/>
      </c>
      <c r="C64" s="22">
        <f>IF(B51=0,0,B39/B51)</f>
        <v/>
      </c>
    </row>
    <row r="65">
      <c r="A65" s="20" t="inlineStr">
        <is>
          <t>Overhead</t>
        </is>
      </c>
      <c r="B65" s="21">
        <f>B41</f>
        <v/>
      </c>
      <c r="C65" s="22">
        <f>IF(B51=0,0,B41/B51)</f>
        <v/>
      </c>
    </row>
    <row r="66">
      <c r="A66" s="20" t="inlineStr">
        <is>
          <t>SG&amp;A</t>
        </is>
      </c>
      <c r="B66" s="21">
        <f>B47</f>
        <v/>
      </c>
      <c r="C66" s="22">
        <f>IF(B51=0,0,B47/B51)</f>
        <v/>
      </c>
    </row>
    <row r="67">
      <c r="A67" s="20" t="inlineStr">
        <is>
          <t>Margin</t>
        </is>
      </c>
      <c r="B67" s="21">
        <f>B50</f>
        <v/>
      </c>
      <c r="C67" s="22">
        <f>IF(B51=0,0,B50/B51)</f>
        <v/>
      </c>
    </row>
    <row r="68">
      <c r="A68" s="23" t="inlineStr">
        <is>
          <t>Ex-works (check)</t>
        </is>
      </c>
      <c r="B68" s="24">
        <f>SUM(B62:B67)</f>
        <v/>
      </c>
      <c r="C68" s="25">
        <f>SUM(C62:C67)</f>
        <v/>
      </c>
    </row>
    <row r="70" ht="18" customHeight="1">
      <c r="A70" s="7" t="inlineStr">
        <is>
          <t>SHOULD-COST vs SUPPLIER QUOTE</t>
        </is>
      </c>
      <c r="B70" s="8" t="n"/>
      <c r="C70" s="8" t="n"/>
      <c r="D70" s="8" t="n"/>
      <c r="E70" s="8" t="n"/>
    </row>
    <row r="72">
      <c r="A72" s="9" t="inlineStr">
        <is>
          <t>Supplier quote</t>
        </is>
      </c>
      <c r="B72" s="16" t="n">
        <v>9.5</v>
      </c>
      <c r="C72" s="11" t="inlineStr">
        <is>
          <t>€/part</t>
        </is>
      </c>
      <c r="E72" s="12" t="inlineStr">
        <is>
          <t>Quoted ex-works for comparison</t>
        </is>
      </c>
    </row>
    <row r="73">
      <c r="A73" s="9" t="inlineStr">
        <is>
          <t>= Δ vs should-cost</t>
        </is>
      </c>
      <c r="B73" s="15">
        <f>B72-B51</f>
        <v/>
      </c>
      <c r="C73" s="11" t="inlineStr">
        <is>
          <t>€/part</t>
        </is>
      </c>
      <c r="E73" s="12" t="inlineStr">
        <is>
          <t>Positive = quote above model</t>
        </is>
      </c>
    </row>
    <row r="74">
      <c r="A74" s="9" t="inlineStr">
        <is>
          <t>= Δ</t>
        </is>
      </c>
      <c r="B74" s="26">
        <f>IF(B51=0,0,(B72-B51)/B51)</f>
        <v/>
      </c>
      <c r="C74" s="11" t="inlineStr">
        <is>
          <t>%</t>
        </is>
      </c>
      <c r="E74" s="12" t="inlineStr">
        <is>
          <t>Negotiation headroom</t>
        </is>
      </c>
    </row>
    <row r="76" ht="18" customHeight="1">
      <c r="A76" s="7" t="inlineStr">
        <is>
          <t>NOTES</t>
        </is>
      </c>
      <c r="B76" s="8" t="n"/>
      <c r="C76" s="8" t="n"/>
      <c r="D76" s="8" t="n"/>
      <c r="E76" s="8" t="n"/>
    </row>
    <row r="77" ht="26" customHeight="1">
      <c r="A77" s="27" t="inlineStr">
        <is>
          <t>•  Cost = material + conversion (machine + labor + setup) + tooling/part + overhead; price adds SG&amp;A then margin.</t>
        </is>
      </c>
    </row>
    <row r="78" ht="26" customHeight="1">
      <c r="A78" s="27" t="inlineStr">
        <is>
          <t>•  Setup and tooling are volume-sensitive — they fall per part as batch and life volume rise. Check both vs your real demand.</t>
        </is>
      </c>
    </row>
    <row r="79" ht="26" customHeight="1">
      <c r="A79" s="27" t="inlineStr">
        <is>
          <t>•  Burdened machine/labor rates already include energy, maintenance and supervision; don't double-count in overhead.</t>
        </is>
      </c>
    </row>
    <row r="80" ht="26" customHeight="1">
      <c r="A80" s="27" t="inlineStr">
        <is>
          <t>•  Use the Δ-vs-quote block to find negotiation headroom; a quote far above should-cost is a question, not a no.</t>
        </is>
      </c>
    </row>
    <row r="81" ht="26" customHeight="1">
      <c r="A81" s="27" t="inlineStr">
        <is>
          <t>•  Material price and BoM feed from IDB-BOM-005 (BoM) and IDB-RFQ refs; landed cost adds packaging, freight and duty.</t>
        </is>
      </c>
    </row>
  </sheetData>
  <mergeCells count="10">
    <mergeCell ref="G4:H4"/>
    <mergeCell ref="A77:E77"/>
    <mergeCell ref="A78:E78"/>
    <mergeCell ref="A81:E81"/>
    <mergeCell ref="A5:H5"/>
    <mergeCell ref="A1:H2"/>
    <mergeCell ref="A80:E80"/>
    <mergeCell ref="A3:F4"/>
    <mergeCell ref="G3:H3"/>
    <mergeCell ref="A79:E7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2026-06-05T20:27:54Z</dcterms:created>
  <dcterms:modified xsi:type="dcterms:W3CDTF">2026-06-05T20:27:54Z</dcterms:modified>
</cp:coreProperties>
</file>